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hentschke/Downloads/"/>
    </mc:Choice>
  </mc:AlternateContent>
  <xr:revisionPtr revIDLastSave="0" documentId="8_{A06B9BCE-5766-2044-AE4D-0B7FA18C8CDD}" xr6:coauthVersionLast="47" xr6:coauthVersionMax="47" xr10:uidLastSave="{00000000-0000-0000-0000-000000000000}"/>
  <bookViews>
    <workbookView xWindow="0" yWindow="500" windowWidth="38400" windowHeight="19660" xr2:uid="{7B766B2F-7E88-F142-B4BA-FB62B26952EA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1" l="1"/>
  <c r="V5" i="1"/>
  <c r="T3" i="1"/>
  <c r="T5" i="1"/>
  <c r="F4" i="1"/>
  <c r="F7" i="1" s="1"/>
  <c r="F8" i="1" s="1"/>
  <c r="D4" i="1"/>
  <c r="F3" i="1"/>
  <c r="D3" i="1"/>
  <c r="F5" i="1"/>
  <c r="D5" i="1"/>
  <c r="R7" i="1"/>
  <c r="P7" i="1"/>
  <c r="R4" i="1"/>
  <c r="R8" i="1"/>
  <c r="R9" i="1" s="1"/>
  <c r="R3" i="1"/>
  <c r="P4" i="1"/>
  <c r="P3" i="1"/>
  <c r="R5" i="1"/>
  <c r="P5" i="1"/>
  <c r="D7" i="1"/>
  <c r="D8" i="1" s="1"/>
  <c r="B7" i="1"/>
  <c r="B5" i="1"/>
  <c r="B3" i="1"/>
  <c r="P8" i="1"/>
  <c r="P9" i="1" s="1"/>
  <c r="N7" i="1"/>
  <c r="N8" i="1" s="1"/>
  <c r="N9" i="1" s="1"/>
  <c r="L7" i="1"/>
  <c r="L8" i="1" s="1"/>
  <c r="L9" i="1" s="1"/>
  <c r="J7" i="1"/>
  <c r="J8" i="1" s="1"/>
  <c r="J9" i="1" s="1"/>
  <c r="H7" i="1"/>
  <c r="H8" i="1" s="1"/>
  <c r="H9" i="1" s="1"/>
  <c r="B8" i="1"/>
  <c r="T4" i="1" l="1"/>
  <c r="T7" i="1"/>
  <c r="T8" i="1" s="1"/>
  <c r="T9" i="1" s="1"/>
  <c r="V4" i="1"/>
  <c r="V7" i="1"/>
  <c r="V8" i="1" s="1"/>
  <c r="V9" i="1" s="1"/>
  <c r="B9" i="1"/>
</calcChain>
</file>

<file path=xl/sharedStrings.xml><?xml version="1.0" encoding="utf-8"?>
<sst xmlns="http://schemas.openxmlformats.org/spreadsheetml/2006/main" count="54" uniqueCount="23">
  <si>
    <t>Elektroauto</t>
  </si>
  <si>
    <t>Dieselauto</t>
  </si>
  <si>
    <t>Benzinauto</t>
  </si>
  <si>
    <t>Verbrauch auf 100 km</t>
  </si>
  <si>
    <t>Netzbezug</t>
  </si>
  <si>
    <t>PV</t>
  </si>
  <si>
    <t>Ionity</t>
  </si>
  <si>
    <t>ADAC</t>
  </si>
  <si>
    <t>Verivox</t>
  </si>
  <si>
    <t>Kosten je 100 km</t>
  </si>
  <si>
    <t>kWh</t>
  </si>
  <si>
    <t>Liter</t>
  </si>
  <si>
    <t>Jahreskosten für 15.000 km</t>
  </si>
  <si>
    <t>Jahreskosten 5.000/5.000/5.000 km</t>
  </si>
  <si>
    <t>Verbrenner</t>
  </si>
  <si>
    <t>Elektroauto 73%</t>
  </si>
  <si>
    <t>Kraftstoffpreis in €</t>
  </si>
  <si>
    <t>Strombedarf (Erzeugung)</t>
  </si>
  <si>
    <t>Well to Wheel</t>
  </si>
  <si>
    <t>Wasserstoff (VCO)</t>
  </si>
  <si>
    <t>eFuel (VCO)</t>
  </si>
  <si>
    <t>Wasserstoff (ADAC)</t>
  </si>
  <si>
    <t>eFuel (ADAC)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</si>
</sst>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7]_-;\-* #,##0.00\ [$€-407]_-;_-* &quot;-&quot;??\ [$€-407]_-;_-@_-"/>
    <numFmt numFmtId="165" formatCode="_-* #,##0.000\ [$€-407]_-;\-* #,##0.000\ [$€-407]_-;_-* &quot;-&quot;??\ [$€-407]_-;_-@_-"/>
    <numFmt numFmtId="166" formatCode="_-* #,##0.0000\ [$€-407]_-;\-* #,##0.0000\ [$€-407]_-;_-* &quot;-&quot;??\ [$€-407]_-;_-@_-"/>
    <numFmt numFmtId="169" formatCode="_-* #,##0.00\ [$€-407]_-;\-* #,##0.00\ [$€-407]_-;_-* &quot;-&quot;????\ [$€-407]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166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/>
    <xf numFmtId="165" fontId="0" fillId="0" borderId="0" xfId="0" applyNumberFormat="1" applyAlignment="1"/>
    <xf numFmtId="169" fontId="0" fillId="0" borderId="0" xfId="0" applyNumberForma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2" fillId="0" borderId="0" xfId="0" applyFont="1" applyAlignment="1"/>
    <xf numFmtId="2" fontId="0" fillId="0" borderId="0" xfId="0" applyNumberFormat="1" applyAlignment="1"/>
    <xf numFmtId="0" fontId="1" fillId="0" borderId="0" xfId="0" applyFont="1"/>
    <xf numFmtId="0" fontId="1" fillId="0" borderId="0" xfId="0" applyFont="1" applyAlignment="1"/>
    <xf numFmtId="2" fontId="1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C8F7F-DCAE-8247-B8A3-4336AC8DA01A}">
  <dimension ref="A1:W9"/>
  <sheetViews>
    <sheetView tabSelected="1" zoomScale="140" zoomScaleNormal="140" workbookViewId="0">
      <selection activeCell="T3" sqref="T3"/>
    </sheetView>
  </sheetViews>
  <sheetFormatPr baseColWidth="10" defaultRowHeight="16" x14ac:dyDescent="0.2"/>
  <cols>
    <col min="1" max="1" width="30.83203125" bestFit="1" customWidth="1"/>
    <col min="2" max="23" width="8.6640625" customWidth="1"/>
  </cols>
  <sheetData>
    <row r="1" spans="1:23" x14ac:dyDescent="0.2">
      <c r="B1" s="1" t="s">
        <v>15</v>
      </c>
      <c r="C1" s="1"/>
      <c r="D1" s="1" t="s">
        <v>15</v>
      </c>
      <c r="E1" s="1"/>
      <c r="F1" s="1" t="s">
        <v>15</v>
      </c>
      <c r="G1" s="1"/>
      <c r="H1" s="1" t="s">
        <v>1</v>
      </c>
      <c r="I1" s="1"/>
      <c r="J1" s="1" t="s">
        <v>1</v>
      </c>
      <c r="K1" s="1"/>
      <c r="L1" s="1" t="s">
        <v>2</v>
      </c>
      <c r="M1" s="1"/>
      <c r="N1" s="1" t="s">
        <v>2</v>
      </c>
      <c r="O1" s="1"/>
      <c r="P1" s="1" t="s">
        <v>0</v>
      </c>
      <c r="Q1" s="1"/>
      <c r="R1" s="1" t="s">
        <v>14</v>
      </c>
      <c r="S1" s="1"/>
      <c r="T1" s="1" t="s">
        <v>0</v>
      </c>
      <c r="U1" s="1"/>
      <c r="V1" s="1" t="s">
        <v>14</v>
      </c>
      <c r="W1" s="1"/>
    </row>
    <row r="2" spans="1:23" x14ac:dyDescent="0.2">
      <c r="B2" s="1" t="s">
        <v>4</v>
      </c>
      <c r="C2" s="1"/>
      <c r="D2" s="1" t="s">
        <v>5</v>
      </c>
      <c r="E2" s="1"/>
      <c r="F2" s="1" t="s">
        <v>6</v>
      </c>
      <c r="G2" s="1"/>
      <c r="H2" s="1" t="s">
        <v>8</v>
      </c>
      <c r="I2" s="1"/>
      <c r="J2" s="1" t="s">
        <v>7</v>
      </c>
      <c r="K2" s="1"/>
      <c r="L2" s="1" t="s">
        <v>8</v>
      </c>
      <c r="M2" s="1"/>
      <c r="N2" s="1" t="s">
        <v>7</v>
      </c>
      <c r="O2" s="1"/>
      <c r="P2" s="1" t="s">
        <v>19</v>
      </c>
      <c r="Q2" s="1"/>
      <c r="R2" s="1" t="s">
        <v>20</v>
      </c>
      <c r="S2" s="1"/>
      <c r="T2" s="1" t="s">
        <v>21</v>
      </c>
      <c r="U2" s="1"/>
      <c r="V2" s="1" t="s">
        <v>22</v>
      </c>
      <c r="W2" s="1"/>
    </row>
    <row r="3" spans="1:23" x14ac:dyDescent="0.2">
      <c r="A3" t="s">
        <v>17</v>
      </c>
      <c r="B3" s="11">
        <f>B4/95%</f>
        <v>21.05263157894737</v>
      </c>
      <c r="C3" s="11" t="s">
        <v>10</v>
      </c>
      <c r="D3" s="11">
        <f>$B$3</f>
        <v>21.05263157894737</v>
      </c>
      <c r="E3" s="11" t="s">
        <v>10</v>
      </c>
      <c r="F3" s="11">
        <f>$B$3</f>
        <v>21.05263157894737</v>
      </c>
      <c r="G3" s="11" t="s">
        <v>10</v>
      </c>
      <c r="H3" s="4"/>
      <c r="I3" s="4"/>
      <c r="J3" s="4"/>
      <c r="K3" s="4"/>
      <c r="L3" s="4"/>
      <c r="M3" s="4"/>
      <c r="N3" s="4"/>
      <c r="O3" s="4"/>
      <c r="P3" s="11">
        <f>P5/22%</f>
        <v>69.856459330143551</v>
      </c>
      <c r="Q3" s="11" t="s">
        <v>10</v>
      </c>
      <c r="R3" s="11">
        <f>R5/13%</f>
        <v>118.21862348178138</v>
      </c>
      <c r="S3" s="11" t="s">
        <v>10</v>
      </c>
      <c r="T3" s="11">
        <f>$B$3/600*1600</f>
        <v>56.140350877192994</v>
      </c>
      <c r="U3" s="11" t="s">
        <v>10</v>
      </c>
      <c r="V3" s="11">
        <f>$B$3/250*1600</f>
        <v>134.73684210526318</v>
      </c>
      <c r="W3" s="11" t="s">
        <v>10</v>
      </c>
    </row>
    <row r="4" spans="1:23" x14ac:dyDescent="0.2">
      <c r="A4" t="s">
        <v>3</v>
      </c>
      <c r="B4" s="12">
        <v>20</v>
      </c>
      <c r="C4" s="12" t="s">
        <v>10</v>
      </c>
      <c r="D4" s="12">
        <f>$B$4</f>
        <v>20</v>
      </c>
      <c r="E4" s="12" t="s">
        <v>10</v>
      </c>
      <c r="F4" s="12">
        <f>$B$4</f>
        <v>20</v>
      </c>
      <c r="G4" s="12" t="s">
        <v>10</v>
      </c>
      <c r="H4" s="13">
        <v>7</v>
      </c>
      <c r="I4" s="13" t="s">
        <v>11</v>
      </c>
      <c r="J4" s="13">
        <v>7</v>
      </c>
      <c r="K4" s="13" t="s">
        <v>11</v>
      </c>
      <c r="L4" s="13">
        <v>7.8</v>
      </c>
      <c r="M4" s="13" t="s">
        <v>11</v>
      </c>
      <c r="N4" s="13">
        <v>7.8</v>
      </c>
      <c r="O4" s="13" t="s">
        <v>11</v>
      </c>
      <c r="P4" s="14">
        <f>P3*52%</f>
        <v>36.32535885167465</v>
      </c>
      <c r="Q4" s="13" t="s">
        <v>10</v>
      </c>
      <c r="R4" s="14">
        <f>R3*44%</f>
        <v>52.016194331983804</v>
      </c>
      <c r="S4" s="13" t="s">
        <v>10</v>
      </c>
      <c r="T4" s="14">
        <f>T3*52%</f>
        <v>29.192982456140356</v>
      </c>
      <c r="U4" s="13" t="s">
        <v>10</v>
      </c>
      <c r="V4" s="14">
        <f>V3*44%</f>
        <v>59.284210526315796</v>
      </c>
      <c r="W4" s="13" t="s">
        <v>10</v>
      </c>
    </row>
    <row r="5" spans="1:23" x14ac:dyDescent="0.2">
      <c r="A5" t="s">
        <v>18</v>
      </c>
      <c r="B5" s="11">
        <f>B3*73%</f>
        <v>15.368421052631581</v>
      </c>
      <c r="C5" s="11" t="s">
        <v>10</v>
      </c>
      <c r="D5" s="11">
        <f>$B$5</f>
        <v>15.368421052631581</v>
      </c>
      <c r="E5" s="11" t="s">
        <v>10</v>
      </c>
      <c r="F5" s="11">
        <f>$B$5</f>
        <v>15.368421052631581</v>
      </c>
      <c r="G5" s="11" t="s">
        <v>10</v>
      </c>
      <c r="H5" s="4"/>
      <c r="I5" s="4"/>
      <c r="J5" s="4"/>
      <c r="K5" s="4"/>
      <c r="L5" s="4"/>
      <c r="M5" s="4"/>
      <c r="N5" s="4"/>
      <c r="O5" s="4"/>
      <c r="P5" s="11">
        <f>$B$5</f>
        <v>15.368421052631581</v>
      </c>
      <c r="Q5" s="11" t="s">
        <v>10</v>
      </c>
      <c r="R5" s="11">
        <f>$B$5</f>
        <v>15.368421052631581</v>
      </c>
      <c r="S5" s="11" t="s">
        <v>10</v>
      </c>
      <c r="T5" s="11">
        <f>T3*22%</f>
        <v>12.350877192982459</v>
      </c>
      <c r="U5" s="11" t="s">
        <v>10</v>
      </c>
      <c r="V5" s="11">
        <f>V3*13%</f>
        <v>17.515789473684215</v>
      </c>
      <c r="W5" s="11" t="s">
        <v>10</v>
      </c>
    </row>
    <row r="6" spans="1:23" x14ac:dyDescent="0.2">
      <c r="A6" t="s">
        <v>16</v>
      </c>
      <c r="B6" s="2">
        <v>0.43020000000000003</v>
      </c>
      <c r="C6" s="1"/>
      <c r="D6" s="3">
        <v>0.11</v>
      </c>
      <c r="E6" s="1"/>
      <c r="F6" s="3">
        <v>0.79</v>
      </c>
      <c r="G6" s="1"/>
      <c r="H6" s="5">
        <v>1.946</v>
      </c>
      <c r="I6" s="1"/>
      <c r="J6" s="5">
        <v>1.7270000000000001</v>
      </c>
      <c r="K6" s="1"/>
      <c r="L6" s="3">
        <v>1.86</v>
      </c>
      <c r="M6" s="1"/>
      <c r="N6" s="3">
        <v>1.7569999999999999</v>
      </c>
      <c r="O6" s="1"/>
      <c r="P6" s="2">
        <v>0.43020000000000003</v>
      </c>
      <c r="Q6" s="1"/>
      <c r="R6" s="2">
        <v>0.43020000000000003</v>
      </c>
      <c r="S6" s="1"/>
      <c r="T6" s="2">
        <v>0.43020000000000003</v>
      </c>
      <c r="U6" s="1"/>
      <c r="V6" s="2">
        <v>0.43020000000000003</v>
      </c>
      <c r="W6" s="1"/>
    </row>
    <row r="7" spans="1:23" x14ac:dyDescent="0.2">
      <c r="A7" t="s">
        <v>9</v>
      </c>
      <c r="B7" s="6">
        <f>B3*B6</f>
        <v>9.0568421052631596</v>
      </c>
      <c r="C7" s="6"/>
      <c r="D7" s="6">
        <f>D3*D6</f>
        <v>2.3157894736842106</v>
      </c>
      <c r="E7" s="6"/>
      <c r="F7" s="6">
        <f>F4*F6</f>
        <v>15.8</v>
      </c>
      <c r="G7" s="6"/>
      <c r="H7" s="6">
        <f>H4*H6</f>
        <v>13.622</v>
      </c>
      <c r="I7" s="6"/>
      <c r="J7" s="6">
        <f>J4*J6</f>
        <v>12.089</v>
      </c>
      <c r="K7" s="6"/>
      <c r="L7" s="6">
        <f>L4*L6</f>
        <v>14.508000000000001</v>
      </c>
      <c r="M7" s="6"/>
      <c r="N7" s="6">
        <f>N4*N6</f>
        <v>13.704599999999999</v>
      </c>
      <c r="O7" s="6"/>
      <c r="P7" s="6">
        <f>P3*P6</f>
        <v>30.052248803827759</v>
      </c>
      <c r="Q7" s="6"/>
      <c r="R7" s="6">
        <f>R3*R6</f>
        <v>50.857651821862355</v>
      </c>
      <c r="S7" s="6"/>
      <c r="T7" s="6">
        <f>T3*T6</f>
        <v>24.151578947368428</v>
      </c>
      <c r="U7" s="6"/>
      <c r="V7" s="6">
        <f>V3*V6</f>
        <v>57.963789473684223</v>
      </c>
      <c r="W7" s="6"/>
    </row>
    <row r="8" spans="1:23" x14ac:dyDescent="0.2">
      <c r="A8" t="s">
        <v>12</v>
      </c>
      <c r="B8" s="3">
        <f>B7*150</f>
        <v>1358.526315789474</v>
      </c>
      <c r="C8" s="1"/>
      <c r="D8" s="3">
        <f>D7*150</f>
        <v>347.36842105263162</v>
      </c>
      <c r="E8" s="1"/>
      <c r="F8" s="3">
        <f>F7*150</f>
        <v>2370</v>
      </c>
      <c r="G8" s="1"/>
      <c r="H8" s="3">
        <f>H7*150</f>
        <v>2043.3</v>
      </c>
      <c r="I8" s="1"/>
      <c r="J8" s="3">
        <f>J7*150</f>
        <v>1813.3500000000001</v>
      </c>
      <c r="K8" s="1"/>
      <c r="L8" s="3">
        <f>L7*150</f>
        <v>2176.2000000000003</v>
      </c>
      <c r="M8" s="1"/>
      <c r="N8" s="3">
        <f>N7*150</f>
        <v>2055.69</v>
      </c>
      <c r="O8" s="1"/>
      <c r="P8" s="3">
        <f>P7*150</f>
        <v>4507.8373205741636</v>
      </c>
      <c r="Q8" s="1"/>
      <c r="R8" s="3">
        <f>R7*150</f>
        <v>7628.6477732793528</v>
      </c>
      <c r="S8" s="1"/>
      <c r="T8" s="3">
        <f>T7*150</f>
        <v>3622.7368421052643</v>
      </c>
      <c r="U8" s="1"/>
      <c r="V8" s="3">
        <f>V7*150</f>
        <v>8694.5684210526342</v>
      </c>
      <c r="W8" s="1"/>
    </row>
    <row r="9" spans="1:23" ht="19" x14ac:dyDescent="0.25">
      <c r="A9" t="s">
        <v>13</v>
      </c>
      <c r="B9" s="7">
        <f>(B8+D8+F8)/3</f>
        <v>1358.6315789473686</v>
      </c>
      <c r="C9" s="8"/>
      <c r="D9" s="8"/>
      <c r="E9" s="8"/>
      <c r="F9" s="8"/>
      <c r="G9" s="8"/>
      <c r="H9" s="9">
        <f>H8</f>
        <v>2043.3</v>
      </c>
      <c r="I9" s="10"/>
      <c r="J9" s="9">
        <f>J8</f>
        <v>1813.3500000000001</v>
      </c>
      <c r="K9" s="10"/>
      <c r="L9" s="9">
        <f>L8</f>
        <v>2176.2000000000003</v>
      </c>
      <c r="M9" s="10"/>
      <c r="N9" s="9">
        <f>N8</f>
        <v>2055.69</v>
      </c>
      <c r="O9" s="10"/>
      <c r="P9" s="9">
        <f>P8</f>
        <v>4507.8373205741636</v>
      </c>
      <c r="Q9" s="10"/>
      <c r="R9" s="9">
        <f>R8</f>
        <v>7628.6477732793528</v>
      </c>
      <c r="S9" s="10"/>
      <c r="T9" s="9">
        <f>T8</f>
        <v>3622.7368421052643</v>
      </c>
      <c r="U9" s="10"/>
      <c r="V9" s="9">
        <f>V8</f>
        <v>8694.5684210526342</v>
      </c>
      <c r="W9" s="10"/>
    </row>
  </sheetData>
  <mergeCells count="64">
    <mergeCell ref="V8:W8"/>
    <mergeCell ref="T9:U9"/>
    <mergeCell ref="V9:W9"/>
    <mergeCell ref="T1:U1"/>
    <mergeCell ref="V1:W1"/>
    <mergeCell ref="T2:U2"/>
    <mergeCell ref="V2:W2"/>
    <mergeCell ref="T6:U6"/>
    <mergeCell ref="V6:W6"/>
    <mergeCell ref="T7:U7"/>
    <mergeCell ref="V7:W7"/>
    <mergeCell ref="T8:U8"/>
    <mergeCell ref="R7:S7"/>
    <mergeCell ref="P7:Q7"/>
    <mergeCell ref="R8:S8"/>
    <mergeCell ref="P8:Q8"/>
    <mergeCell ref="R9:S9"/>
    <mergeCell ref="P9:Q9"/>
    <mergeCell ref="R1:S1"/>
    <mergeCell ref="P1:Q1"/>
    <mergeCell ref="R2:S2"/>
    <mergeCell ref="P2:Q2"/>
    <mergeCell ref="R6:S6"/>
    <mergeCell ref="P6:Q6"/>
    <mergeCell ref="N8:O8"/>
    <mergeCell ref="B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N1:O1"/>
    <mergeCell ref="N2:O2"/>
    <mergeCell ref="N6:O6"/>
    <mergeCell ref="H6:I6"/>
    <mergeCell ref="F7:G7"/>
    <mergeCell ref="H7:I7"/>
    <mergeCell ref="J7:K7"/>
    <mergeCell ref="L7:M7"/>
    <mergeCell ref="N7:O7"/>
    <mergeCell ref="J1:K1"/>
    <mergeCell ref="J2:K2"/>
    <mergeCell ref="J6:K6"/>
    <mergeCell ref="L1:M1"/>
    <mergeCell ref="L2:M2"/>
    <mergeCell ref="L6:M6"/>
    <mergeCell ref="F1:G1"/>
    <mergeCell ref="F2:G2"/>
    <mergeCell ref="F6:G6"/>
    <mergeCell ref="H1:I1"/>
    <mergeCell ref="H2:I2"/>
    <mergeCell ref="B1:C1"/>
    <mergeCell ref="B2:C2"/>
    <mergeCell ref="B6:C6"/>
    <mergeCell ref="B7:C7"/>
    <mergeCell ref="D1:E1"/>
    <mergeCell ref="D2:E2"/>
    <mergeCell ref="D6:E6"/>
    <mergeCell ref="D7:E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2023-03-07T11:27:59Z</dcterms:created>
  <dcterms:modified xsi:type="dcterms:W3CDTF">2023-03-07T16:07:33Z</dcterms:modified>
</cp:coreProperties>
</file>